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5280" windowWidth="15480" windowHeight="3315" activeTab="0"/>
  </bookViews>
  <sheets>
    <sheet name="開削" sheetId="1" r:id="rId1"/>
    <sheet name="シールド、推進" sheetId="2" r:id="rId2"/>
    <sheet name="構造物浄水場等" sheetId="3" r:id="rId3"/>
  </sheets>
  <definedNames/>
  <calcPr fullCalcOnLoad="1"/>
</workbook>
</file>

<file path=xl/sharedStrings.xml><?xml version="1.0" encoding="utf-8"?>
<sst xmlns="http://schemas.openxmlformats.org/spreadsheetml/2006/main" count="87" uniqueCount="26">
  <si>
    <t>直接工事費</t>
  </si>
  <si>
    <t>予定価格</t>
  </si>
  <si>
    <t>調査価格</t>
  </si>
  <si>
    <t>重点調査価格</t>
  </si>
  <si>
    <t>工事名</t>
  </si>
  <si>
    <t>控除分</t>
  </si>
  <si>
    <t>共通仮設費積み上げ分</t>
  </si>
  <si>
    <t>経費対象金額</t>
  </si>
  <si>
    <t>共通仮設費率</t>
  </si>
  <si>
    <t>共通仮設費率分</t>
  </si>
  <si>
    <t>共通仮設費計</t>
  </si>
  <si>
    <t>純工事費</t>
  </si>
  <si>
    <t>イメージアップ経費</t>
  </si>
  <si>
    <t>現場管理費</t>
  </si>
  <si>
    <t>工事原価</t>
  </si>
  <si>
    <t>一般管理費</t>
  </si>
  <si>
    <t>工事価格</t>
  </si>
  <si>
    <t>現場管理費率</t>
  </si>
  <si>
    <t>一般管理費率</t>
  </si>
  <si>
    <t>市街地補正なし</t>
  </si>
  <si>
    <t>イメージアップ経費率％</t>
  </si>
  <si>
    <t>１０００万から２０億円以下</t>
  </si>
  <si>
    <t>１０００万から２０億円以下</t>
  </si>
  <si>
    <t>５００万から３０億円</t>
  </si>
  <si>
    <t>1000万を超え20億以下</t>
  </si>
  <si>
    <t>１０００万を超え20億以下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</si>
</sst>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.00000;[Red]\-#,##0.00000"/>
    <numFmt numFmtId="180" formatCode="#,##0.000_ ;[Red]\-#,##0.000\ "/>
    <numFmt numFmtId="181" formatCode="#,##0.00_ ;[Red]\-#,##0.00\ "/>
    <numFmt numFmtId="182" formatCode="#,##0.000000;[Red]\-#,##0.000000"/>
  </numFmts>
  <fonts count="5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38" fontId="0" fillId="0" borderId="0" xfId="17" applyAlignment="1">
      <alignment/>
    </xf>
    <xf numFmtId="177" fontId="0" fillId="0" borderId="0" xfId="17" applyNumberFormat="1" applyAlignment="1">
      <alignment/>
    </xf>
    <xf numFmtId="179" fontId="0" fillId="0" borderId="0" xfId="17" applyNumberFormat="1" applyAlignment="1">
      <alignment/>
    </xf>
    <xf numFmtId="38" fontId="0" fillId="0" borderId="0" xfId="17" applyNumberFormat="1" applyAlignment="1">
      <alignment/>
    </xf>
    <xf numFmtId="38" fontId="0" fillId="0" borderId="0" xfId="17" applyAlignment="1">
      <alignment horizontal="right"/>
    </xf>
    <xf numFmtId="38" fontId="0" fillId="0" borderId="0" xfId="17" applyFont="1" applyAlignment="1">
      <alignment horizontal="right"/>
    </xf>
    <xf numFmtId="181" fontId="0" fillId="0" borderId="0" xfId="0" applyNumberFormat="1" applyAlignment="1">
      <alignment/>
    </xf>
    <xf numFmtId="0" fontId="4" fillId="0" borderId="0" xfId="0" applyFont="1" applyAlignment="1">
      <alignment/>
    </xf>
    <xf numFmtId="38" fontId="0" fillId="2" borderId="0" xfId="17" applyFill="1" applyAlignment="1">
      <alignment/>
    </xf>
    <xf numFmtId="38" fontId="0" fillId="0" borderId="0" xfId="17" applyFont="1" applyAlignment="1">
      <alignment/>
    </xf>
    <xf numFmtId="177" fontId="0" fillId="0" borderId="0" xfId="17" applyNumberFormat="1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workbookViewId="0" topLeftCell="A7">
      <selection activeCell="C28" sqref="C28"/>
    </sheetView>
  </sheetViews>
  <sheetFormatPr defaultColWidth="9.00390625" defaultRowHeight="13.5"/>
  <cols>
    <col min="1" max="1" width="2.125" style="0" customWidth="1"/>
    <col min="2" max="2" width="20.625" style="0" customWidth="1"/>
    <col min="3" max="4" width="19.625" style="1" customWidth="1"/>
    <col min="5" max="5" width="19.625" style="0" customWidth="1"/>
    <col min="6" max="6" width="16.875" style="0" customWidth="1"/>
    <col min="8" max="11" width="24.625" style="0" customWidth="1"/>
  </cols>
  <sheetData>
    <row r="1" ht="13.5">
      <c r="A1" t="s">
        <v>4</v>
      </c>
    </row>
    <row r="2" ht="13.5">
      <c r="B2" t="s">
        <v>1</v>
      </c>
    </row>
    <row r="3" ht="13.5">
      <c r="B3" t="s">
        <v>2</v>
      </c>
    </row>
    <row r="4" ht="13.5">
      <c r="B4" t="s">
        <v>3</v>
      </c>
    </row>
    <row r="7" spans="2:3" ht="13.5">
      <c r="B7" t="s">
        <v>0</v>
      </c>
      <c r="C7" s="9"/>
    </row>
    <row r="8" spans="2:3" ht="13.5">
      <c r="B8" t="s">
        <v>5</v>
      </c>
      <c r="C8" s="9"/>
    </row>
    <row r="9" spans="2:3" ht="13.5">
      <c r="B9" t="s">
        <v>6</v>
      </c>
      <c r="C9" s="9"/>
    </row>
    <row r="10" spans="2:3" ht="13.5">
      <c r="B10" t="s">
        <v>6</v>
      </c>
      <c r="C10" s="9"/>
    </row>
    <row r="11" spans="2:3" ht="13.5">
      <c r="B11" t="s">
        <v>6</v>
      </c>
      <c r="C11" s="9"/>
    </row>
    <row r="12" spans="2:3" ht="13.5">
      <c r="B12" t="s">
        <v>6</v>
      </c>
      <c r="C12" s="9"/>
    </row>
    <row r="13" spans="2:5" ht="13.5">
      <c r="B13" t="s">
        <v>20</v>
      </c>
      <c r="C13" s="2" t="e">
        <f>ROUND(11*POWER(C18,-0.138),2)</f>
        <v>#DIV/0!</v>
      </c>
      <c r="D13" s="2"/>
      <c r="E13" s="7"/>
    </row>
    <row r="15" spans="3:5" ht="13.5">
      <c r="C15" s="5"/>
      <c r="D15" s="5"/>
      <c r="E15" s="5"/>
    </row>
    <row r="16" spans="2:5" ht="13.5">
      <c r="B16" t="s">
        <v>0</v>
      </c>
      <c r="C16" s="1">
        <f>C7</f>
        <v>0</v>
      </c>
      <c r="E16" s="1"/>
    </row>
    <row r="17" spans="2:5" ht="13.5">
      <c r="B17" t="s">
        <v>5</v>
      </c>
      <c r="C17" s="1">
        <f>-C8</f>
        <v>0</v>
      </c>
      <c r="E17" s="1"/>
    </row>
    <row r="18" spans="2:6" ht="13.5">
      <c r="B18" t="s">
        <v>7</v>
      </c>
      <c r="C18" s="1">
        <f>SUM(C16:C17)</f>
        <v>0</v>
      </c>
      <c r="E18" s="1"/>
      <c r="F18" s="8"/>
    </row>
    <row r="19" spans="2:5" ht="13.5">
      <c r="B19" t="s">
        <v>8</v>
      </c>
      <c r="C19" s="2" t="e">
        <f>ROUND(485.4*POWER(C18,-0.2231),2)</f>
        <v>#DIV/0!</v>
      </c>
      <c r="D19" s="11" t="s">
        <v>25</v>
      </c>
      <c r="E19" s="2"/>
    </row>
    <row r="20" spans="2:5" ht="13.5">
      <c r="B20" t="s">
        <v>9</v>
      </c>
      <c r="C20" s="1" t="e">
        <f>ROUNDDOWN(C18*C19/100,-3)</f>
        <v>#DIV/0!</v>
      </c>
      <c r="E20" s="1"/>
    </row>
    <row r="21" spans="2:5" ht="13.5">
      <c r="B21" t="s">
        <v>6</v>
      </c>
      <c r="C21" s="1">
        <f>SUM(C9:C12)</f>
        <v>0</v>
      </c>
      <c r="E21" s="1"/>
    </row>
    <row r="22" spans="2:5" ht="13.5">
      <c r="B22" t="s">
        <v>12</v>
      </c>
      <c r="E22" s="1"/>
    </row>
    <row r="23" spans="2:5" ht="13.5">
      <c r="B23" t="s">
        <v>10</v>
      </c>
      <c r="C23" s="1" t="e">
        <f>SUM(C20:C22)</f>
        <v>#DIV/0!</v>
      </c>
      <c r="E23" s="1"/>
    </row>
    <row r="24" spans="2:6" ht="13.5">
      <c r="B24" t="s">
        <v>11</v>
      </c>
      <c r="C24" s="1" t="e">
        <f>C18+C23</f>
        <v>#DIV/0!</v>
      </c>
      <c r="E24" s="1"/>
      <c r="F24" s="8"/>
    </row>
    <row r="25" spans="2:5" ht="13.5">
      <c r="B25" t="s">
        <v>17</v>
      </c>
      <c r="C25" s="2" t="e">
        <f>ROUND(103.1*POWER(C24,-0.0977),2)</f>
        <v>#DIV/0!</v>
      </c>
      <c r="D25" s="11" t="s">
        <v>25</v>
      </c>
      <c r="E25" s="2"/>
    </row>
    <row r="26" spans="2:5" ht="13.5">
      <c r="B26" t="s">
        <v>13</v>
      </c>
      <c r="C26" s="1" t="e">
        <f>ROUNDDOWN(C24*C25/100,-3)</f>
        <v>#DIV/0!</v>
      </c>
      <c r="E26" s="1"/>
    </row>
    <row r="27" spans="2:5" ht="13.5">
      <c r="B27" t="s">
        <v>14</v>
      </c>
      <c r="C27" s="1" t="e">
        <f>C24+C26+C8</f>
        <v>#DIV/0!</v>
      </c>
      <c r="E27" s="1"/>
    </row>
    <row r="28" spans="2:5" ht="13.5">
      <c r="B28" t="s">
        <v>18</v>
      </c>
      <c r="C28" s="2" t="e">
        <f>ROUND(-2.57651*LOG(C27,10)+31.63531,2)</f>
        <v>#DIV/0!</v>
      </c>
      <c r="D28" s="2"/>
      <c r="E28" s="2"/>
    </row>
    <row r="29" spans="2:5" ht="13.5">
      <c r="B29" t="s">
        <v>15</v>
      </c>
      <c r="C29" s="4" t="e">
        <f>ROUNDDOWN(C27*C28/100,0)</f>
        <v>#DIV/0!</v>
      </c>
      <c r="D29" s="4"/>
      <c r="E29" s="4"/>
    </row>
    <row r="30" spans="2:5" ht="13.5">
      <c r="B30" t="s">
        <v>16</v>
      </c>
      <c r="C30" s="1" t="e">
        <f>C27+C29</f>
        <v>#DIV/0!</v>
      </c>
      <c r="E30" s="1"/>
    </row>
    <row r="31" spans="3:5" ht="13.5">
      <c r="C31" s="5" t="s">
        <v>19</v>
      </c>
      <c r="D31" s="6"/>
      <c r="E31" s="6"/>
    </row>
    <row r="36" spans="3:4" ht="13.5">
      <c r="C36"/>
      <c r="D36"/>
    </row>
    <row r="37" ht="13.5">
      <c r="E37" s="1"/>
    </row>
    <row r="38" ht="13.5">
      <c r="E38" s="1"/>
    </row>
    <row r="39" ht="13.5">
      <c r="E39" s="1"/>
    </row>
    <row r="40" ht="13.5">
      <c r="E40" s="1"/>
    </row>
    <row r="41" ht="13.5">
      <c r="E41" s="1"/>
    </row>
    <row r="42" ht="13.5">
      <c r="E42" s="1"/>
    </row>
    <row r="43" ht="13.5">
      <c r="E43" s="1"/>
    </row>
    <row r="44" spans="3:5" ht="13.5">
      <c r="C44" s="3"/>
      <c r="D44" s="3"/>
      <c r="E44" s="3"/>
    </row>
    <row r="45" ht="13.5">
      <c r="E45" s="1"/>
    </row>
    <row r="46" spans="3:4" ht="13.5">
      <c r="C46"/>
      <c r="D46"/>
    </row>
    <row r="47" ht="13.5">
      <c r="E47" s="1"/>
    </row>
    <row r="48" ht="13.5">
      <c r="E48" s="1"/>
    </row>
    <row r="49" ht="13.5">
      <c r="E49" s="1"/>
    </row>
    <row r="50" ht="13.5">
      <c r="E50" s="1"/>
    </row>
    <row r="51" ht="13.5">
      <c r="E51" s="1"/>
    </row>
    <row r="52" ht="13.5">
      <c r="E52" s="1"/>
    </row>
    <row r="53" ht="13.5">
      <c r="E53" s="1"/>
    </row>
    <row r="54" spans="3:5" ht="13.5">
      <c r="C54" s="3"/>
      <c r="D54" s="3"/>
      <c r="E54" s="3"/>
    </row>
    <row r="55" spans="3:5" ht="13.5">
      <c r="C55" s="5"/>
      <c r="D55" s="6"/>
      <c r="E55" s="6"/>
    </row>
  </sheetData>
  <printOptions/>
  <pageMargins left="0.75" right="0.75" top="1" bottom="1" header="0.512" footer="0.512"/>
  <pageSetup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workbookViewId="0" topLeftCell="A1">
      <selection activeCell="C27" sqref="C27"/>
    </sheetView>
  </sheetViews>
  <sheetFormatPr defaultColWidth="9.00390625" defaultRowHeight="13.5"/>
  <cols>
    <col min="1" max="1" width="2.125" style="0" customWidth="1"/>
    <col min="2" max="2" width="20.625" style="0" customWidth="1"/>
    <col min="3" max="3" width="19.625" style="0" customWidth="1"/>
    <col min="4" max="4" width="21.125" style="0" customWidth="1"/>
    <col min="5" max="5" width="19.625" style="0" customWidth="1"/>
    <col min="6" max="6" width="17.50390625" style="0" customWidth="1"/>
  </cols>
  <sheetData>
    <row r="1" spans="1:4" ht="13.5">
      <c r="A1" t="s">
        <v>4</v>
      </c>
      <c r="C1" s="1"/>
      <c r="D1" s="1"/>
    </row>
    <row r="2" spans="2:4" ht="13.5">
      <c r="B2" t="s">
        <v>1</v>
      </c>
      <c r="C2" s="1"/>
      <c r="D2" s="1"/>
    </row>
    <row r="3" spans="2:4" ht="13.5">
      <c r="B3" t="s">
        <v>2</v>
      </c>
      <c r="C3" s="1"/>
      <c r="D3" s="1"/>
    </row>
    <row r="4" spans="2:4" ht="13.5">
      <c r="B4" t="s">
        <v>3</v>
      </c>
      <c r="C4" s="1"/>
      <c r="D4" s="1"/>
    </row>
    <row r="5" spans="3:4" ht="13.5">
      <c r="C5" s="1"/>
      <c r="D5" s="1"/>
    </row>
    <row r="6" spans="3:4" ht="13.5">
      <c r="C6" s="1"/>
      <c r="D6" s="1"/>
    </row>
    <row r="7" spans="2:4" ht="13.5">
      <c r="B7" t="s">
        <v>0</v>
      </c>
      <c r="C7" s="9"/>
      <c r="D7" s="1"/>
    </row>
    <row r="8" spans="2:4" ht="13.5">
      <c r="B8" t="s">
        <v>5</v>
      </c>
      <c r="C8" s="9"/>
      <c r="D8" s="1"/>
    </row>
    <row r="9" spans="2:4" ht="13.5">
      <c r="B9" t="s">
        <v>6</v>
      </c>
      <c r="C9" s="9"/>
      <c r="D9" s="1"/>
    </row>
    <row r="10" spans="2:4" ht="13.5">
      <c r="B10" t="s">
        <v>6</v>
      </c>
      <c r="C10" s="9"/>
      <c r="D10" s="1"/>
    </row>
    <row r="11" spans="2:4" ht="13.5">
      <c r="B11" t="s">
        <v>6</v>
      </c>
      <c r="C11" s="9"/>
      <c r="D11" s="1"/>
    </row>
    <row r="12" spans="2:4" ht="13.5">
      <c r="B12" t="s">
        <v>6</v>
      </c>
      <c r="C12" s="9"/>
      <c r="D12" s="1"/>
    </row>
    <row r="13" spans="2:6" ht="13.5">
      <c r="B13" t="s">
        <v>20</v>
      </c>
      <c r="C13" s="2" t="e">
        <f>ROUND(11*POWER(C18,-0.138),2)</f>
        <v>#DIV/0!</v>
      </c>
      <c r="D13" s="2"/>
      <c r="E13" s="7"/>
      <c r="F13" s="7"/>
    </row>
    <row r="14" spans="3:4" ht="13.5">
      <c r="C14" s="1"/>
      <c r="D14" s="1"/>
    </row>
    <row r="15" spans="3:6" ht="13.5">
      <c r="C15" s="6"/>
      <c r="D15" s="6"/>
      <c r="E15" s="6"/>
      <c r="F15" s="6"/>
    </row>
    <row r="16" spans="2:6" ht="13.5">
      <c r="B16" t="s">
        <v>0</v>
      </c>
      <c r="C16" s="1">
        <f>C7</f>
        <v>0</v>
      </c>
      <c r="D16" s="1"/>
      <c r="E16" s="1"/>
      <c r="F16" s="1"/>
    </row>
    <row r="17" spans="2:6" ht="13.5">
      <c r="B17" t="s">
        <v>5</v>
      </c>
      <c r="C17" s="1">
        <f>-C8</f>
        <v>0</v>
      </c>
      <c r="D17" s="1"/>
      <c r="E17" s="1"/>
      <c r="F17" s="1"/>
    </row>
    <row r="18" spans="2:7" ht="13.5">
      <c r="B18" t="s">
        <v>7</v>
      </c>
      <c r="C18" s="1">
        <f>SUM(C16:C17)</f>
        <v>0</v>
      </c>
      <c r="D18" s="1"/>
      <c r="E18" s="1"/>
      <c r="F18" s="1"/>
      <c r="G18" s="8"/>
    </row>
    <row r="19" spans="2:6" ht="13.5">
      <c r="B19" t="s">
        <v>8</v>
      </c>
      <c r="C19" s="2" t="e">
        <f>ROUND(422.4*POWER(C18,-0.2167),2)</f>
        <v>#DIV/0!</v>
      </c>
      <c r="D19" s="11" t="s">
        <v>24</v>
      </c>
      <c r="E19" s="2"/>
      <c r="F19" s="2"/>
    </row>
    <row r="20" spans="2:6" ht="13.5">
      <c r="B20" t="s">
        <v>9</v>
      </c>
      <c r="C20" s="1" t="e">
        <f>ROUNDDOWN(C18*C19/100,-3)</f>
        <v>#DIV/0!</v>
      </c>
      <c r="D20" s="1"/>
      <c r="E20" s="1"/>
      <c r="F20" s="1"/>
    </row>
    <row r="21" spans="2:6" ht="13.5">
      <c r="B21" t="s">
        <v>6</v>
      </c>
      <c r="C21" s="1">
        <f>SUM(C9:C12)</f>
        <v>0</v>
      </c>
      <c r="D21" s="1"/>
      <c r="E21" s="1"/>
      <c r="F21" s="1"/>
    </row>
    <row r="22" spans="2:6" ht="13.5">
      <c r="B22" t="s">
        <v>12</v>
      </c>
      <c r="C22" s="1"/>
      <c r="D22" s="1"/>
      <c r="E22" s="1"/>
      <c r="F22" s="1"/>
    </row>
    <row r="23" spans="2:6" ht="13.5">
      <c r="B23" t="s">
        <v>10</v>
      </c>
      <c r="C23" s="1" t="e">
        <f>SUM(C20:C22)</f>
        <v>#DIV/0!</v>
      </c>
      <c r="D23" s="1"/>
      <c r="E23" s="1"/>
      <c r="F23" s="1"/>
    </row>
    <row r="24" spans="2:7" ht="13.5">
      <c r="B24" t="s">
        <v>11</v>
      </c>
      <c r="C24" s="1" t="e">
        <f>C18+C23</f>
        <v>#DIV/0!</v>
      </c>
      <c r="D24" s="1"/>
      <c r="E24" s="1"/>
      <c r="F24" s="1"/>
      <c r="G24" s="8"/>
    </row>
    <row r="25" spans="2:6" ht="13.5">
      <c r="B25" t="s">
        <v>17</v>
      </c>
      <c r="C25" s="2" t="e">
        <f>ROUND(27.9*POWER(C24,-0.0094),2)</f>
        <v>#DIV/0!</v>
      </c>
      <c r="D25" s="11" t="s">
        <v>24</v>
      </c>
      <c r="E25" s="2"/>
      <c r="F25" s="2"/>
    </row>
    <row r="26" spans="2:6" ht="13.5">
      <c r="B26" t="s">
        <v>13</v>
      </c>
      <c r="C26" s="1" t="e">
        <f>ROUNDDOWN(C24*C25/100,-3)</f>
        <v>#DIV/0!</v>
      </c>
      <c r="D26" s="1"/>
      <c r="E26" s="1"/>
      <c r="F26" s="1"/>
    </row>
    <row r="27" spans="2:6" ht="13.5">
      <c r="B27" t="s">
        <v>14</v>
      </c>
      <c r="C27" s="1" t="e">
        <f>C24+C26+C8</f>
        <v>#DIV/0!</v>
      </c>
      <c r="D27" s="1"/>
      <c r="E27" s="1"/>
      <c r="F27" s="1"/>
    </row>
    <row r="28" spans="2:6" ht="13.5">
      <c r="B28" t="s">
        <v>18</v>
      </c>
      <c r="C28" s="2" t="e">
        <f>ROUND(-2.57651*LOG(C27,10)+31.63531,2)</f>
        <v>#DIV/0!</v>
      </c>
      <c r="D28" s="2"/>
      <c r="E28" s="2"/>
      <c r="F28" s="2"/>
    </row>
    <row r="29" spans="2:6" ht="13.5">
      <c r="B29" t="s">
        <v>15</v>
      </c>
      <c r="C29" s="4" t="e">
        <f>ROUNDDOWN(C27*C28/100,0)</f>
        <v>#DIV/0!</v>
      </c>
      <c r="D29" s="4"/>
      <c r="E29" s="4"/>
      <c r="F29" s="4"/>
    </row>
    <row r="30" spans="2:6" ht="13.5">
      <c r="B30" t="s">
        <v>16</v>
      </c>
      <c r="C30" s="1" t="e">
        <f>C27+C29</f>
        <v>#DIV/0!</v>
      </c>
      <c r="D30" s="1"/>
      <c r="E30" s="1"/>
      <c r="F30" s="1"/>
    </row>
    <row r="31" spans="3:6" ht="13.5">
      <c r="C31" s="5" t="s">
        <v>19</v>
      </c>
      <c r="D31" s="6"/>
      <c r="E31" s="6"/>
      <c r="F31" s="6"/>
    </row>
    <row r="32" spans="3:4" ht="13.5">
      <c r="C32" s="1"/>
      <c r="D32" s="1"/>
    </row>
    <row r="33" spans="3:4" ht="13.5">
      <c r="C33" s="1"/>
      <c r="D33" s="1"/>
    </row>
    <row r="34" spans="3:4" ht="13.5">
      <c r="C34" s="1"/>
      <c r="D34" s="1"/>
    </row>
    <row r="35" spans="3:4" ht="13.5">
      <c r="C35" s="1"/>
      <c r="D35" s="1"/>
    </row>
    <row r="37" spans="3:6" ht="13.5">
      <c r="C37" s="1"/>
      <c r="D37" s="1"/>
      <c r="E37" s="1"/>
      <c r="F37" s="1"/>
    </row>
    <row r="38" spans="3:6" ht="13.5">
      <c r="C38" s="1"/>
      <c r="D38" s="1"/>
      <c r="E38" s="1"/>
      <c r="F38" s="1"/>
    </row>
    <row r="39" spans="3:6" ht="13.5">
      <c r="C39" s="1"/>
      <c r="D39" s="1"/>
      <c r="E39" s="1"/>
      <c r="F39" s="1"/>
    </row>
    <row r="40" spans="3:6" ht="13.5">
      <c r="C40" s="1"/>
      <c r="D40" s="1"/>
      <c r="E40" s="1"/>
      <c r="F40" s="1"/>
    </row>
    <row r="41" spans="3:6" ht="13.5">
      <c r="C41" s="1"/>
      <c r="D41" s="1"/>
      <c r="E41" s="1"/>
      <c r="F41" s="1"/>
    </row>
    <row r="42" spans="3:6" ht="13.5">
      <c r="C42" s="1"/>
      <c r="D42" s="1"/>
      <c r="E42" s="1"/>
      <c r="F42" s="1"/>
    </row>
    <row r="43" spans="3:6" ht="13.5">
      <c r="C43" s="1"/>
      <c r="D43" s="1"/>
      <c r="E43" s="1"/>
      <c r="F43" s="1"/>
    </row>
    <row r="44" spans="3:6" ht="13.5">
      <c r="C44" s="3"/>
      <c r="D44" s="3"/>
      <c r="E44" s="3"/>
      <c r="F44" s="3"/>
    </row>
    <row r="45" spans="3:6" ht="13.5">
      <c r="C45" s="1"/>
      <c r="D45" s="1"/>
      <c r="E45" s="1"/>
      <c r="F45" s="1"/>
    </row>
    <row r="47" spans="3:6" ht="13.5">
      <c r="C47" s="1"/>
      <c r="D47" s="1"/>
      <c r="E47" s="1"/>
      <c r="F47" s="1"/>
    </row>
    <row r="48" spans="3:6" ht="13.5">
      <c r="C48" s="1"/>
      <c r="D48" s="1"/>
      <c r="E48" s="1"/>
      <c r="F48" s="1"/>
    </row>
    <row r="49" spans="3:6" ht="13.5">
      <c r="C49" s="1"/>
      <c r="D49" s="1"/>
      <c r="E49" s="1"/>
      <c r="F49" s="1"/>
    </row>
    <row r="50" spans="3:6" ht="13.5">
      <c r="C50" s="1"/>
      <c r="D50" s="1"/>
      <c r="E50" s="1"/>
      <c r="F50" s="1"/>
    </row>
    <row r="51" spans="3:6" ht="13.5">
      <c r="C51" s="1"/>
      <c r="D51" s="1"/>
      <c r="E51" s="1"/>
      <c r="F51" s="1"/>
    </row>
    <row r="52" spans="3:6" ht="13.5">
      <c r="C52" s="1"/>
      <c r="D52" s="1"/>
      <c r="E52" s="1"/>
      <c r="F52" s="1"/>
    </row>
    <row r="53" spans="3:6" ht="13.5">
      <c r="C53" s="1"/>
      <c r="D53" s="1"/>
      <c r="E53" s="1"/>
      <c r="F53" s="1"/>
    </row>
    <row r="54" spans="3:6" ht="13.5">
      <c r="C54" s="3"/>
      <c r="D54" s="3"/>
      <c r="E54" s="3"/>
      <c r="F54" s="3"/>
    </row>
    <row r="55" spans="3:6" ht="13.5">
      <c r="C55" s="5"/>
      <c r="D55" s="6"/>
      <c r="E55" s="6"/>
      <c r="F55" s="6"/>
    </row>
    <row r="56" spans="3:4" ht="13.5">
      <c r="C56" s="1"/>
      <c r="D56" s="1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6"/>
  <sheetViews>
    <sheetView workbookViewId="0" topLeftCell="A10">
      <selection activeCell="F15" sqref="F15"/>
    </sheetView>
  </sheetViews>
  <sheetFormatPr defaultColWidth="9.00390625" defaultRowHeight="13.5"/>
  <cols>
    <col min="1" max="1" width="2.125" style="0" customWidth="1"/>
    <col min="2" max="2" width="20.625" style="0" customWidth="1"/>
    <col min="3" max="5" width="19.625" style="0" customWidth="1"/>
    <col min="6" max="6" width="14.625" style="0" customWidth="1"/>
  </cols>
  <sheetData>
    <row r="1" spans="1:4" ht="13.5">
      <c r="A1" t="s">
        <v>4</v>
      </c>
      <c r="C1" s="10"/>
      <c r="D1" s="1"/>
    </row>
    <row r="2" spans="2:4" ht="13.5">
      <c r="B2" t="s">
        <v>1</v>
      </c>
      <c r="C2" s="1"/>
      <c r="D2" s="1"/>
    </row>
    <row r="3" spans="2:4" ht="13.5">
      <c r="B3" t="s">
        <v>2</v>
      </c>
      <c r="C3" s="1"/>
      <c r="D3" s="1"/>
    </row>
    <row r="4" spans="2:4" ht="13.5">
      <c r="B4" t="s">
        <v>3</v>
      </c>
      <c r="C4" s="1"/>
      <c r="D4" s="1"/>
    </row>
    <row r="5" spans="3:4" ht="13.5">
      <c r="C5" s="1"/>
      <c r="D5" s="1"/>
    </row>
    <row r="6" spans="3:4" ht="13.5">
      <c r="C6" s="1"/>
      <c r="D6" s="1"/>
    </row>
    <row r="7" spans="2:4" ht="13.5">
      <c r="B7" t="s">
        <v>0</v>
      </c>
      <c r="C7" s="9"/>
      <c r="D7" s="1"/>
    </row>
    <row r="8" spans="2:4" ht="13.5">
      <c r="B8" t="s">
        <v>5</v>
      </c>
      <c r="C8" s="9"/>
      <c r="D8" s="1"/>
    </row>
    <row r="9" spans="2:4" ht="13.5">
      <c r="B9" t="s">
        <v>6</v>
      </c>
      <c r="C9" s="9"/>
      <c r="D9" s="1"/>
    </row>
    <row r="10" spans="2:4" ht="13.5">
      <c r="B10" t="s">
        <v>6</v>
      </c>
      <c r="C10" s="9"/>
      <c r="D10" s="1"/>
    </row>
    <row r="11" spans="2:4" ht="13.5">
      <c r="B11" t="s">
        <v>6</v>
      </c>
      <c r="C11" s="9"/>
      <c r="D11" s="1"/>
    </row>
    <row r="12" spans="2:4" ht="13.5">
      <c r="B12" t="s">
        <v>6</v>
      </c>
      <c r="C12" s="9"/>
      <c r="D12" s="1"/>
    </row>
    <row r="13" spans="2:5" ht="13.5">
      <c r="B13" t="s">
        <v>20</v>
      </c>
      <c r="C13" s="2" t="e">
        <f>ROUND(11*POWER(C18,-0.138),2)</f>
        <v>#DIV/0!</v>
      </c>
      <c r="D13" s="2"/>
      <c r="E13" s="7"/>
    </row>
    <row r="14" spans="3:4" ht="13.5">
      <c r="C14" s="1"/>
      <c r="D14" s="1"/>
    </row>
    <row r="15" spans="3:5" ht="13.5">
      <c r="C15" s="6"/>
      <c r="D15" s="6"/>
      <c r="E15" s="6"/>
    </row>
    <row r="16" spans="2:5" ht="13.5">
      <c r="B16" t="s">
        <v>0</v>
      </c>
      <c r="C16" s="1">
        <f>C7</f>
        <v>0</v>
      </c>
      <c r="D16" s="1"/>
      <c r="E16" s="1"/>
    </row>
    <row r="17" spans="2:5" ht="13.5">
      <c r="B17" t="s">
        <v>5</v>
      </c>
      <c r="C17" s="1">
        <f>-C8</f>
        <v>0</v>
      </c>
      <c r="D17" s="1"/>
      <c r="E17" s="1"/>
    </row>
    <row r="18" spans="2:5" ht="13.5">
      <c r="B18" t="s">
        <v>7</v>
      </c>
      <c r="C18" s="1">
        <f>SUM(C16:C17)</f>
        <v>0</v>
      </c>
      <c r="D18" s="8" t="s">
        <v>21</v>
      </c>
      <c r="E18" s="1"/>
    </row>
    <row r="19" spans="2:5" ht="13.5">
      <c r="B19" t="s">
        <v>8</v>
      </c>
      <c r="C19" s="2" t="e">
        <f>ROUND(13.5*POWER(C18,-0.0353),2)</f>
        <v>#DIV/0!</v>
      </c>
      <c r="D19" s="2"/>
      <c r="E19" s="2"/>
    </row>
    <row r="20" spans="2:5" ht="13.5">
      <c r="B20" t="s">
        <v>9</v>
      </c>
      <c r="C20" s="1" t="e">
        <f>ROUNDDOWN(C18*C19/100,-3)</f>
        <v>#DIV/0!</v>
      </c>
      <c r="D20" s="1"/>
      <c r="E20" s="1"/>
    </row>
    <row r="21" spans="2:5" ht="13.5">
      <c r="B21" t="s">
        <v>6</v>
      </c>
      <c r="C21" s="1"/>
      <c r="D21" s="1"/>
      <c r="E21" s="1"/>
    </row>
    <row r="22" spans="2:5" ht="13.5">
      <c r="B22" t="s">
        <v>12</v>
      </c>
      <c r="C22" s="1"/>
      <c r="D22" s="1"/>
      <c r="E22" s="1"/>
    </row>
    <row r="23" spans="2:5" ht="13.5">
      <c r="B23" t="s">
        <v>10</v>
      </c>
      <c r="C23" s="1" t="e">
        <f>SUM(C20:C22)</f>
        <v>#DIV/0!</v>
      </c>
      <c r="D23" s="1"/>
      <c r="E23" s="1"/>
    </row>
    <row r="24" spans="2:5" ht="13.5">
      <c r="B24" t="s">
        <v>11</v>
      </c>
      <c r="C24" s="1" t="e">
        <f>C18+C23</f>
        <v>#DIV/0!</v>
      </c>
      <c r="D24" s="8" t="s">
        <v>22</v>
      </c>
      <c r="E24" s="1"/>
    </row>
    <row r="25" spans="2:5" ht="13.5">
      <c r="B25" t="s">
        <v>17</v>
      </c>
      <c r="C25" s="2" t="e">
        <f>ROUND(21.1*POWER(C24,-0.0164),2)</f>
        <v>#DIV/0!</v>
      </c>
      <c r="D25" s="2"/>
      <c r="E25" s="2"/>
    </row>
    <row r="26" spans="2:5" ht="13.5">
      <c r="B26" t="s">
        <v>13</v>
      </c>
      <c r="C26" s="1" t="e">
        <f>ROUNDDOWN(C24*C25/100,-3)</f>
        <v>#DIV/0!</v>
      </c>
      <c r="D26" s="1"/>
      <c r="E26" s="1"/>
    </row>
    <row r="27" spans="2:5" ht="13.5">
      <c r="B27" t="s">
        <v>14</v>
      </c>
      <c r="C27" s="1" t="e">
        <f>C24+C26+C8</f>
        <v>#DIV/0!</v>
      </c>
      <c r="D27" s="8" t="s">
        <v>23</v>
      </c>
      <c r="E27" s="1"/>
    </row>
    <row r="28" spans="2:5" ht="13.5">
      <c r="B28" t="s">
        <v>18</v>
      </c>
      <c r="C28" s="2" t="e">
        <f>ROUND(-2.57651*LOG(C27,10)+31.63531,2)</f>
        <v>#DIV/0!</v>
      </c>
      <c r="D28" s="2"/>
      <c r="E28" s="2"/>
    </row>
    <row r="29" spans="2:5" ht="13.5">
      <c r="B29" t="s">
        <v>15</v>
      </c>
      <c r="C29" s="4" t="e">
        <f>ROUNDDOWN(C27*C28/100,0)</f>
        <v>#DIV/0!</v>
      </c>
      <c r="D29" s="4"/>
      <c r="E29" s="4"/>
    </row>
    <row r="30" spans="2:5" ht="13.5">
      <c r="B30" t="s">
        <v>16</v>
      </c>
      <c r="C30" s="1" t="e">
        <f>C27+C29</f>
        <v>#DIV/0!</v>
      </c>
      <c r="D30" s="1"/>
      <c r="E30" s="1"/>
    </row>
    <row r="31" spans="3:5" ht="13.5">
      <c r="C31" s="5"/>
      <c r="D31" s="6"/>
      <c r="E31" s="6"/>
    </row>
    <row r="32" spans="3:4" ht="13.5">
      <c r="C32" s="1"/>
      <c r="D32" s="1"/>
    </row>
    <row r="33" spans="3:4" ht="13.5">
      <c r="C33" s="1"/>
      <c r="D33" s="1"/>
    </row>
    <row r="34" spans="3:4" ht="13.5">
      <c r="C34" s="1"/>
      <c r="D34" s="1"/>
    </row>
    <row r="35" spans="3:4" ht="13.5">
      <c r="C35" s="1"/>
      <c r="D35" s="1"/>
    </row>
    <row r="37" spans="3:5" ht="13.5">
      <c r="C37" s="1"/>
      <c r="D37" s="1"/>
      <c r="E37" s="1"/>
    </row>
    <row r="38" spans="3:5" ht="13.5">
      <c r="C38" s="1"/>
      <c r="D38" s="1"/>
      <c r="E38" s="1"/>
    </row>
    <row r="39" spans="3:5" ht="13.5">
      <c r="C39" s="1"/>
      <c r="D39" s="1"/>
      <c r="E39" s="1"/>
    </row>
    <row r="40" spans="3:5" ht="13.5">
      <c r="C40" s="1"/>
      <c r="D40" s="1"/>
      <c r="E40" s="1"/>
    </row>
    <row r="41" spans="3:5" ht="13.5">
      <c r="C41" s="1"/>
      <c r="D41" s="1"/>
      <c r="E41" s="1"/>
    </row>
    <row r="42" spans="3:5" ht="13.5">
      <c r="C42" s="1"/>
      <c r="D42" s="1"/>
      <c r="E42" s="1"/>
    </row>
    <row r="43" spans="3:5" ht="13.5">
      <c r="C43" s="1"/>
      <c r="D43" s="1"/>
      <c r="E43" s="1"/>
    </row>
    <row r="44" spans="3:5" ht="13.5">
      <c r="C44" s="3"/>
      <c r="D44" s="3"/>
      <c r="E44" s="3"/>
    </row>
    <row r="45" spans="3:5" ht="13.5">
      <c r="C45" s="1"/>
      <c r="D45" s="1"/>
      <c r="E45" s="1"/>
    </row>
    <row r="47" spans="3:5" ht="13.5">
      <c r="C47" s="1"/>
      <c r="D47" s="1"/>
      <c r="E47" s="1"/>
    </row>
    <row r="48" spans="3:5" ht="13.5">
      <c r="C48" s="1"/>
      <c r="D48" s="1"/>
      <c r="E48" s="1"/>
    </row>
    <row r="49" spans="3:5" ht="13.5">
      <c r="C49" s="1"/>
      <c r="D49" s="1"/>
      <c r="E49" s="1"/>
    </row>
    <row r="50" spans="3:5" ht="13.5">
      <c r="C50" s="1"/>
      <c r="D50" s="1"/>
      <c r="E50" s="1"/>
    </row>
    <row r="51" spans="3:5" ht="13.5">
      <c r="C51" s="1"/>
      <c r="D51" s="1"/>
      <c r="E51" s="1"/>
    </row>
    <row r="52" spans="3:5" ht="13.5">
      <c r="C52" s="1"/>
      <c r="D52" s="1"/>
      <c r="E52" s="1"/>
    </row>
    <row r="53" spans="3:5" ht="13.5">
      <c r="C53" s="1"/>
      <c r="D53" s="1"/>
      <c r="E53" s="1"/>
    </row>
    <row r="54" spans="3:5" ht="13.5">
      <c r="C54" s="3"/>
      <c r="D54" s="3"/>
      <c r="E54" s="3"/>
    </row>
    <row r="55" spans="3:5" ht="13.5">
      <c r="C55" s="5"/>
      <c r="D55" s="6"/>
      <c r="E55" s="6"/>
    </row>
    <row r="56" spans="3:4" ht="13.5">
      <c r="C56" s="1"/>
      <c r="D56" s="1"/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sumitomo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syouwa</dc:creator>
  <cp:keywords/>
  <dc:description/>
  <cp:lastModifiedBy>sumitomo</cp:lastModifiedBy>
  <cp:lastPrinted>2011-02-19T08:00:23Z</cp:lastPrinted>
  <dcterms:created xsi:type="dcterms:W3CDTF">2009-08-31T07:18:58Z</dcterms:created>
  <dcterms:modified xsi:type="dcterms:W3CDTF">2012-08-22T06:08:01Z</dcterms:modified>
  <cp:category/>
  <cp:version/>
  <cp:contentType/>
  <cp:contentStatus/>
</cp:coreProperties>
</file>